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Управление финансов\2021\декабрь\уточнение 2021 3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2" i="1" l="1"/>
  <c r="C157" i="1"/>
  <c r="C154" i="1"/>
  <c r="C67" i="1"/>
  <c r="C66" i="1" s="1"/>
  <c r="C50" i="1"/>
  <c r="C156" i="1" l="1"/>
  <c r="C121" i="1"/>
  <c r="C115" i="1"/>
  <c r="C85" i="1"/>
  <c r="C84" i="1" s="1"/>
  <c r="C82" i="1"/>
  <c r="C15" i="1" l="1"/>
  <c r="C101" i="1" l="1"/>
  <c r="C97" i="1" l="1"/>
  <c r="C152" i="1"/>
  <c r="C151" i="1" s="1"/>
  <c r="C165" i="1"/>
  <c r="C164" i="1" s="1"/>
  <c r="C162" i="1"/>
  <c r="C99" i="1"/>
  <c r="C95" i="1"/>
  <c r="C93" i="1"/>
  <c r="C70" i="1"/>
  <c r="C160" i="1" l="1"/>
  <c r="C161" i="1"/>
  <c r="C126" i="1"/>
  <c r="C117" i="1"/>
  <c r="C119" i="1"/>
  <c r="C92" i="1" l="1"/>
  <c r="C81" i="1"/>
  <c r="C79" i="1"/>
  <c r="C77" i="1"/>
  <c r="C75" i="1"/>
  <c r="C74" i="1" l="1"/>
  <c r="C73" i="1" s="1"/>
  <c r="C69" i="1"/>
  <c r="C65" i="1" s="1"/>
  <c r="C56" i="1"/>
  <c r="C53" i="1" s="1"/>
  <c r="C49" i="1"/>
  <c r="C44" i="1"/>
  <c r="C40" i="1"/>
  <c r="C125" i="1" l="1"/>
  <c r="C123" i="1"/>
  <c r="C113" i="1"/>
  <c r="C111" i="1"/>
  <c r="C90" i="1"/>
  <c r="C89" i="1" s="1"/>
  <c r="C63" i="1"/>
  <c r="C62" i="1" s="1"/>
  <c r="C60" i="1"/>
  <c r="C59" i="1" s="1"/>
  <c r="C52" i="1"/>
  <c r="C47" i="1"/>
  <c r="C43" i="1" s="1"/>
  <c r="C38" i="1"/>
  <c r="C36" i="1"/>
  <c r="C34" i="1"/>
  <c r="C32" i="1"/>
  <c r="C28" i="1"/>
  <c r="C26" i="1"/>
  <c r="C24" i="1"/>
  <c r="C22" i="1"/>
  <c r="C14" i="1"/>
  <c r="C110" i="1" l="1"/>
  <c r="C88" i="1" s="1"/>
  <c r="C87" i="1" s="1"/>
  <c r="C58" i="1"/>
  <c r="C42" i="1"/>
  <c r="C21" i="1"/>
  <c r="C20" i="1" s="1"/>
  <c r="C31" i="1"/>
  <c r="C30" i="1" s="1"/>
  <c r="C13" i="1" l="1"/>
  <c r="C168" i="1" s="1"/>
</calcChain>
</file>

<file path=xl/sharedStrings.xml><?xml version="1.0" encoding="utf-8"?>
<sst xmlns="http://schemas.openxmlformats.org/spreadsheetml/2006/main" count="290" uniqueCount="286">
  <si>
    <t>к решению Представительного Собрания</t>
  </si>
  <si>
    <t>Прогнозируемое поступление доходов в бюджет муниципального района</t>
  </si>
  <si>
    <t>Код бюджетной классификации Российской Федерации</t>
  </si>
  <si>
    <t>Наименование доходов</t>
  </si>
  <si>
    <t>1 00 00000 00 0000 000</t>
  </si>
  <si>
    <t>1 01 00000 00 0000 000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</si>
  <si>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</si>
  <si>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</si>
  <si>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</si>
  <si>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</si>
  <si>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</si>
  <si>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</si>
  <si>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</si>
  <si>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</si>
  <si>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</si>
  <si>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</si>
  <si>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</si>
  <si>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</si>
  <si>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</si>
  <si>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</si>
  <si>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</si>
  <si>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</si>
  <si>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1 03 02241 01 0000 110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</si>
  <si>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</si>
  <si>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</si>
  <si>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</si>
  <si>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</si>
  <si>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</si>
  <si>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</si>
  <si>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Федеральном законом о федеральном бюджете в целях формирования дорожных фондов субъектов Российской Федерации)</t>
  </si>
  <si>
    <t>1 05 00000 00 0000 000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</si>
  <si>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</si>
  <si>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</si>
  <si>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</si>
  <si>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</si>
  <si>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</si>
  <si>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</si>
  <si>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</si>
  <si>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</si>
  <si>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</si>
  <si>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1 05 02000 02 0000 110</t>
  </si>
  <si>
    <t>Единый налог на вмененный доход для отдельных видов деятельности</t>
  </si>
  <si>
    <t>1 05 02010 02 0000 110</t>
  </si>
  <si>
    <t>1 05 03000 01 0000 110</t>
  </si>
  <si>
    <t>Единый сельскохозяйственный налог</t>
  </si>
  <si>
    <t>1 05 03010 01 0000 110</t>
  </si>
  <si>
    <t>1 11 00000 00 0000 000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</si>
  <si>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</si>
  <si>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</si>
  <si>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</si>
  <si>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</si>
  <si>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</si>
  <si>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</si>
  <si>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1 12 00000 00 0000 000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</si>
  <si>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</si>
  <si>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</si>
  <si>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</si>
  <si>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</si>
  <si>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</si>
  <si>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1 13 01000 00 0000 130</t>
  </si>
  <si>
    <t>Доходы от оказания платных услуг (работ)</t>
  </si>
  <si>
    <t>1 13 01990 00 0000 130</t>
  </si>
  <si>
    <t xml:space="preserve">Прочие доходы от оказания платных услуг (работ) 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</si>
  <si>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</si>
  <si>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</si>
  <si>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</si>
  <si>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</si>
  <si>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</si>
  <si>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</si>
  <si>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</si>
  <si>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</si>
  <si>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</si>
  <si>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2 02 15001 05 0000 150</t>
  </si>
  <si>
    <t>2 02 20000 00 0000 150</t>
  </si>
  <si>
    <t>2 02 29999 00 0000 150</t>
  </si>
  <si>
    <t>Прочие субсидии</t>
  </si>
  <si>
    <t>2 02 29999 05 0000 150</t>
  </si>
  <si>
    <t>Субсидии бюджетам муниципальных районов на дополнительное финансирование мероприятий по организации питания обучающихся из малоимущих и (или) многодетных семей, а также  обучающихся с ограниченными возможностями здоровья в  муниципальных общеобразовательных организациях</t>
  </si>
  <si>
    <t>Субсидии бюджетам муниципальных районов на приобретением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</si>
  <si>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Субсидии бюджетам муниципальных районов на мероприятия по внесению в Единый государственный реестр недвижимости сведений о границах муниципальных образований и границах населенных пунктов</t>
  </si>
  <si>
    <t>Субсидии бюджетам муниципальных районов  на предоставление мер социальной поддержки работникам муниципальных образовательных организаций</t>
  </si>
  <si>
    <t>2 02 30000 00 0000 150</t>
  </si>
  <si>
    <t>2 02 30013  00 0000 150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</si>
  <si>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</si>
  <si>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2 02 30013  05 0000 150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</si>
  <si>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</si>
  <si>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2 02  30027 00 0000 150</t>
  </si>
  <si>
    <t>Субвенции бюджетам  на содержание ребенка в семье опекуна и приемной семье, а также вознаграждение, причитающееся приемному родителю</t>
  </si>
  <si>
    <t>2 02  30027 05 0000 150</t>
  </si>
  <si>
    <t>Субвенции бюджетам муниципальных районов на содержание ребенка в семье опекуна  и приемной семье, а также вознаграждение, причитающееся приемному родителю</t>
  </si>
  <si>
    <t>2 02 39998 00  0000 150</t>
  </si>
  <si>
    <t>Единая субвенция местным бюджетам</t>
  </si>
  <si>
    <t>2 02 39998 05 0000 150</t>
  </si>
  <si>
    <t>Единая субвенция бюджетам муниципальных районов</t>
  </si>
  <si>
    <t>2 02 39999 00 0000 150</t>
  </si>
  <si>
    <t xml:space="preserve">Прочие субвенции </t>
  </si>
  <si>
    <t>2 02 39999 05 0000 150</t>
  </si>
  <si>
    <t>Прочие субвенции  бюджетам муниципальных районов</t>
  </si>
  <si>
    <t>В том числе:</t>
  </si>
  <si>
    <t>Субвенции бюджетам муниципальных районов на обеспечение мер социальной поддержки ветеранов труда и тружеников тыла</t>
  </si>
  <si>
    <t>Субвенции бюджетам муниципальных районов на выплату ежемесячного пособия на ребенка</t>
  </si>
  <si>
    <t>Субвенции бюджетам муниципальных районов  на оказание финансовой поддержки общественным организациям ветеранов войны, труда, Вооруженных сил и правоохранительных органов</t>
  </si>
  <si>
    <t>Субвенции 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</si>
  <si>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</si>
  <si>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Субвенции, передаваемые органам местного самоуправления муниципальных районов для осуществления государственных полномочий по предоставлению мер социальной поддержки работникам муниципальных учреждений культуры на оплату жилья и коммунальных услуг</t>
  </si>
  <si>
    <t xml:space="preserve">Субвенции, передаваемые органам местного самоуправления муниципальных районов на 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 </t>
  </si>
  <si>
    <t>Субвенции бюджетам муниципальных районов на  реализацию основных общеобразовательных и дополнительных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средства обучения, игр, игрушек (за исключением расходов на содержание зданий и оплату коммунальных услуг)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</si>
  <si>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выплате компенсации части родительской платы </t>
  </si>
  <si>
    <t>Субвенции бюджетам муниципальных районов на реализацию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</si>
  <si>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Субвенции бюджетам муниципальных районов для осуществления государственных полномочий по  финансовому обеспечению мер социальной поддержки на предоставление компенсации расходов на оплату жилых помещений, отопления и освещение работникам муниципальных образовательных организаций</t>
  </si>
  <si>
    <t>Субвенции 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</si>
  <si>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</si>
  <si>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>Субвенции бюджетам муниципальных районов на 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</si>
  <si>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Субвенции бюджетам муниципальных районов  на осуществление отдельных государственных полномочий в сфере трудовых отношений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</si>
  <si>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 за счет средств областного бюджета</t>
  </si>
  <si>
    <t xml:space="preserve">Субвенции, передаваемые органам местного самоуправления муниципальных районов на организацию проведения мероприятий при осуществлении деятельности по обращению с животными без владельцев </t>
  </si>
  <si>
    <t>Субвенции, передаваемые органам местного самоуправления муниципальных районов на содержание работников, осуществляющих отдельные государственные полномочия на  организацию проведения мероприятий  при осуществлении деятельности по обращению с животными без владельцев</t>
  </si>
  <si>
    <t>ВСЕГО ДОХОДОВ</t>
  </si>
  <si>
    <t>Курчатовского района Курской области</t>
  </si>
  <si>
    <t>"Курчатовский район" Курской области в 2021 году</t>
  </si>
  <si>
    <t>(рублей)</t>
  </si>
  <si>
    <t>1 05 04000 02 0000 110</t>
  </si>
  <si>
    <t>1 05 04020 02 0000 110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</si>
  <si>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</si>
  <si>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</si>
  <si>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1 11 05013 13 0000 120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</si>
  <si>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 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</si>
  <si>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</si>
  <si>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</si>
  <si>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</si>
  <si>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</si>
  <si>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1 11 05300 00 0000 120</t>
  </si>
  <si>
    <t>1 11 05320 00 0000 120</t>
  </si>
  <si>
    <t>1 11 05325 05 0000 120</t>
  </si>
  <si>
    <t>1 12 01030 01 0000 120</t>
  </si>
  <si>
    <t>1 12 01040 01 0000 120</t>
  </si>
  <si>
    <t>Плата за размещение отходов производства и потребления</t>
  </si>
  <si>
    <t xml:space="preserve">1 12 01041 01 0000 120 </t>
  </si>
  <si>
    <t xml:space="preserve">Плата за размещение отходов производства </t>
  </si>
  <si>
    <t>1 14 00000 00 0000 0000</t>
  </si>
  <si>
    <t>ДОХОДЫ ОТ ПРОДАЖИ МАТЕРИАЛЬНЫХ и НЕМАТЕРИАЛЬНЫХ АКТИВОВ</t>
  </si>
  <si>
    <t>1 14 06000 00 0000 430</t>
  </si>
  <si>
    <t>Доходы от продажи земельных участков находящихся в государственной и муниципальной собственности</t>
  </si>
  <si>
    <t>1 14 06010 00 0000 430</t>
  </si>
  <si>
    <t>Доходы от продажи земельных участков государственная собственность не которые не разграничена</t>
  </si>
  <si>
    <t>1 14 06013 13 0000 430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</si>
  <si>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 </t>
  </si>
  <si>
    <t>1 16 00000 00 0000 000</t>
  </si>
  <si>
    <t>1 16 01000 01 0000 140</t>
  </si>
  <si>
    <t>1 16 01050 01 0000 140</t>
  </si>
  <si>
    <t>1 16 01053 01 0000 140</t>
  </si>
  <si>
    <t>1 16 01060 01 0000 140</t>
  </si>
  <si>
    <t>1 16 01063 01 0000 140</t>
  </si>
  <si>
    <t>1 16 01200 01 0000 140</t>
  </si>
  <si>
    <t>1 16 01203 01 0000 140</t>
  </si>
  <si>
    <t>1 16 07000 01 0000 140</t>
  </si>
  <si>
    <t>1 16 07010 00 0000 140</t>
  </si>
  <si>
    <t>1 16 07010 05 0000 140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</si>
  <si>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</si>
  <si>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</si>
  <si>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</si>
  <si>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</si>
  <si>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</si>
  <si>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</si>
  <si>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</si>
  <si>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организации, действующей от имени Российской Федерации</t>
  </si>
  <si>
    <t xml:space="preserve">Штрафы, неустойки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  </t>
  </si>
  <si>
    <t>НАЛОГОВЫЕ И НЕНАЛОГОВЫЕ ДОХОДЫ</t>
  </si>
  <si>
    <t>НАЛОГ НА ПРИБЫЛЬ, ДОХОДЫ</t>
  </si>
  <si>
    <t xml:space="preserve">НАЛОГИ НА ТОВАРЫ (РАБОТЫ, УСЛУГИ), РЕАЛИЗУЕМЫЕ НА ТЕРРИТОРИИ РОССИЙСКОЙ ФЕДЕРАЦИИ </t>
  </si>
  <si>
    <t>НАЛОГИ НА СОВОКУПНЫЙ ДОХОД</t>
  </si>
  <si>
    <t>ДОХОДЫ ОТ ИСПОЛЬЗОВАНИЯ ИМУЩЕСТВА, НАХОДЯЩЕГОСЯ В ГОСУДАРСТВЕННОЙ ИМУНИЦИПАЛЬНОЙ СОБСТВЕННОСТИ</t>
  </si>
  <si>
    <t>ПЛАТЕЖИ ПРИ ПОЛЬЗОВАНИИ ПРИРОДНЫМИ РЕСУРСАМИ</t>
  </si>
  <si>
    <t>БЕЗВОЗМЕЗДНЫЕ ПОСТУПЛЕНИЯ</t>
  </si>
  <si>
    <t>Сумма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</si>
  <si>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</si>
  <si>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2 02 35302 00 0000 150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</si>
  <si>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</si>
  <si>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</si>
  <si>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</si>
  <si>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2 02 35303 00 0000 150</t>
  </si>
  <si>
    <t>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</si>
  <si>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</si>
  <si>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                             Приложение № 3</t>
  </si>
  <si>
    <t>1 13 02995 05 0000 130</t>
  </si>
  <si>
    <t>Прочие доходы от компенсации затрат бюджетов муниципальных районов</t>
  </si>
  <si>
    <t>Прочие доходы от компенсации затрат государства</t>
  </si>
  <si>
    <t>1 13 02990 00 0000 130</t>
  </si>
  <si>
    <t>Доходы от компенсации затрат государства</t>
  </si>
  <si>
    <t>1 13 02000 00 0000 130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</si>
  <si>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</si>
  <si>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</si>
  <si>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</si>
  <si>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</si>
  <si>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2 02 25097 00 0000 150</t>
  </si>
  <si>
    <t>2 02 25097 05 0000 150</t>
  </si>
  <si>
    <t>2 02 25304 00 0000 150</t>
  </si>
  <si>
    <t>2 02 25304 05 0000 150</t>
  </si>
  <si>
    <t>2 02 25169 00 0000 150</t>
  </si>
  <si>
    <t>2 02 25169 05 0000 150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</si>
  <si>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Федеральном законом о федеральном бюджете в целях формирования дорожных фондов субъектов Российской Федерации)</t>
  </si>
  <si>
    <t>Плата за сбросы загрязняющих веществ в водные объекты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</si>
  <si>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защите их прав</t>
  </si>
  <si>
    <t>Субсидии бюджетам муниципальных районов на со финансирование расходных обязательств муниципальных образований, связанных с организацией отдыха детей в каникулярное время</t>
  </si>
  <si>
    <t>Субвенции бюджетам муниципальных районов на осуществление ежемесячных выплат на детей в возрасте от трех до семи лет включительно по доставке за счёт средств областного бюджета</t>
  </si>
  <si>
    <t xml:space="preserve">Субвенция на содержание работников, осуществляющих ежемесячные денежные выплаты на ребенка в возрасте от 3 до 7 лет, в части оплаты труда </t>
  </si>
  <si>
    <t>Субвенция на содержание работников, осуществляющих ежемесячные денежные выплаты на ребенка в возрасте от 3 до 7 лет, в части оснащения рабочих мест</t>
  </si>
  <si>
    <t>Субвенции бюджетам муниципальных районов по осуществлению выплаты компенсации части родительской платы за присмотр и уход за детьми, посещавшими образовательные организации, реализующие образовательные программы дошкольного образования</t>
  </si>
  <si>
    <t>2 18 00000 00 0000 000</t>
  </si>
  <si>
    <t>2 18 00000 00 0000 150</t>
  </si>
  <si>
    <t>2 18 00000 05 0000 150</t>
  </si>
  <si>
    <t>2 18 60010 05 0000 150</t>
  </si>
  <si>
    <t>2 19 00000 00 0000 000</t>
  </si>
  <si>
    <t>2 19 00000 05 0000 150</t>
  </si>
  <si>
    <t>2 19 60010 05 0000 150</t>
  </si>
  <si>
    <t>2 19 35302 05 0000 150</t>
  </si>
  <si>
    <t>2 02 40000 00 0000 150</t>
  </si>
  <si>
    <t>2 02 40014 00 0000 150</t>
  </si>
  <si>
    <t>2 02 40014 05 0000 150</t>
  </si>
  <si>
    <t>Иные межбюджетные трансферты</t>
  </si>
  <si>
    <t>2 02 25243 00 0000 150</t>
  </si>
  <si>
    <t>2 02 25243 05 0000 150</t>
  </si>
  <si>
    <t xml:space="preserve"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 расположенных в сельской местности и малых городах
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</si>
  <si>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
 и спортом</t>
  </si>
  <si>
    <t xml:space="preserve">Субсидии бюджетам на создание и обеспечение функционирования центров образования        
естественно-научной и технологической направленностей в общеобразовательных организациях
расположенных в сельской местности и малых городах
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</si>
  <si>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</si>
  <si>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строительство и реконструкцию (модернизацию) объектов питьевого водоснабжения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</si>
  <si>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</si>
  <si>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</si>
  <si>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</si>
  <si>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</si>
  <si>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Субвенции бюджетам бюджетной системы Российской Федерации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</si>
  <si>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</si>
  <si>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</si>
  <si>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</si>
  <si>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</si>
  <si>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</si>
  <si>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</si>
  <si>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субвенций на осуществление ежемесячных выплат на детей в возрасте от трех до семи лет включительно, из бюджетов муниципальных районов</t>
  </si>
  <si>
    <t>Доходы от уплаты акцизов на моторные масла для дизельных и (или) карбюраторных (инжекторы)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Федеральном законом о федеральном бюджете в целях формирования дорожных фондов субъектов Российской Федерации)</t>
  </si>
  <si>
    <t xml:space="preserve">Субсидии бюджетам на создание в общеобразовательных организациях, расположенных в сельской местности малых городах, условий для занятий физической культурой и спортом 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</si>
  <si>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</si>
  <si>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муниципальных районов  на содержание работников, осуществляющих переданные государственные полномочия по организации и осуществлению деятельности  по опеке  и попечительству</t>
  </si>
  <si>
    <t>Доходы от уплаты акцизов на моторные масла для дизельных и (или) карбюраторных (инжекторы) двигателей, 
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</si>
  <si>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</si>
  <si>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</si>
  <si>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 xml:space="preserve"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 </t>
  </si>
  <si>
    <t>ДОХОДЫ ОТ ОКАЗАНИЯ ПЛАТНЫХ УСЛУГ  И КОМПЕНСАЦИИ ЗАТРАТ ГОСУДАРСТВУ</t>
  </si>
  <si>
    <t>Штрафы, неустойки, пени, уплаченные в случае просрочки исполнения поставщиком (подрядчиком,  исполнителем) обязательств, предусмотренных государственным (муниципальным) контрактом</t>
  </si>
  <si>
    <t>Прочие субсидии бюджетам муниципальных районов</t>
  </si>
  <si>
    <t>Субсидии на развитие социальной и инженерной инфраструктуры муниципальных образований</t>
  </si>
  <si>
    <t xml:space="preserve">от                           2021г. № </t>
  </si>
  <si>
    <t>1 01 02080 01 0000 110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</si>
  <si>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</si>
  <si>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1 16 10000 00 0000 140</t>
  </si>
  <si>
    <t>Платежи в целях возмещения причиненного ущерба (убытков)</t>
  </si>
  <si>
    <t>1 16 10120 00 0000 140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</si>
  <si>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</si>
  <si>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</si>
  <si>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</si>
  <si>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</si>
  <si>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</si>
  <si>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</si>
  <si>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</si>
  <si>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2 02 35469 00 0000 150</t>
  </si>
  <si>
    <t>2 02 35469 05 0000 150</t>
  </si>
  <si>
    <t>Субвенции бюджетам на проведение Всероссийской переписи населения 2020 года</t>
  </si>
  <si>
    <t>Субвенции бюджетам муниципальных районов на проведение Всероссийской переписи населения 2020 года</t>
  </si>
  <si>
    <t>ПРОЧИЕ БЕЗВОЗМЕЗДНЫЕ ПОСТУПЛЕНИЯ</t>
  </si>
  <si>
    <t>2 07 00000 00 0000 150</t>
  </si>
  <si>
    <t>2 07 05000 05 0000 150</t>
  </si>
  <si>
    <t>2 07 05020 05 0000 150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</si>
  <si>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</si>
  <si>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</si>
  <si>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</si>
  <si>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</si>
  <si>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</si>
  <si>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</si>
  <si>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1 14 02050 05 0000 410</t>
  </si>
  <si>
    <t>1 14 02 053 05 0000 410</t>
  </si>
  <si>
    <t>2 02 49999 00 0000 150</t>
  </si>
  <si>
    <t>Прочие межбюджетные трансферты, передаваемые бюджетам</t>
  </si>
  <si>
    <t>2 02 49999 05 0000 150</t>
  </si>
  <si>
    <t>Прочие межбюджетные трансферты, передаваемые бюджетам муниципальных районов</t>
  </si>
  <si>
    <t>2 07 05030 05 0000 150</t>
  </si>
  <si>
    <t>Субсидия на строительство (реконструкцию), капитальный ремонт и содержание автомобильных дорог общего пользования местного значения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</si>
</sst>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7" fillId="0" borderId="3" xfId="0" applyNumberFormat="1" applyFont="1" applyBorder="1"/>
    <xf numFmtId="4" fontId="8" fillId="0" borderId="3" xfId="0" applyNumberFormat="1" applyFont="1" applyBorder="1"/>
    <xf numFmtId="4" fontId="9" fillId="0" borderId="3" xfId="0" applyNumberFormat="1" applyFont="1" applyBorder="1"/>
    <xf numFmtId="4" fontId="10" fillId="0" borderId="3" xfId="0" applyNumberFormat="1" applyFont="1" applyBorder="1"/>
    <xf numFmtId="4" fontId="10" fillId="0" borderId="3" xfId="0" applyNumberFormat="1" applyFont="1" applyFill="1" applyBorder="1"/>
    <xf numFmtId="4" fontId="3" fillId="2" borderId="3" xfId="0" applyNumberFormat="1" applyFont="1" applyFill="1" applyBorder="1"/>
    <xf numFmtId="4" fontId="3" fillId="0" borderId="3" xfId="0" applyNumberFormat="1" applyFont="1" applyFill="1" applyBorder="1"/>
    <xf numFmtId="4" fontId="3" fillId="0" borderId="3" xfId="0" applyNumberFormat="1" applyFont="1" applyBorder="1"/>
    <xf numFmtId="3" fontId="14" fillId="0" borderId="3" xfId="0" applyNumberFormat="1" applyFont="1" applyFill="1" applyBorder="1"/>
    <xf numFmtId="3" fontId="14" fillId="0" borderId="3" xfId="0" applyNumberFormat="1" applyFont="1" applyBorder="1"/>
    <xf numFmtId="0" fontId="7" fillId="0" borderId="5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3" fillId="0" borderId="5" xfId="0" applyFont="1" applyBorder="1" applyAlignment="1">
      <alignment horizontal="justify" vertical="top" wrapText="1"/>
    </xf>
    <xf numFmtId="0" fontId="10" fillId="0" borderId="5" xfId="0" applyFont="1" applyBorder="1" applyAlignment="1">
      <alignment horizontal="justify" vertical="top" wrapText="1"/>
    </xf>
    <xf numFmtId="0" fontId="8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0" fontId="3" fillId="0" borderId="5" xfId="0" applyFont="1" applyBorder="1" applyAlignment="1">
      <alignment vertical="distributed"/>
    </xf>
    <xf numFmtId="0" fontId="3" fillId="0" borderId="5" xfId="0" applyFont="1" applyBorder="1" applyAlignment="1">
      <alignment vertical="distributed" wrapText="1"/>
    </xf>
    <xf numFmtId="0" fontId="10" fillId="0" borderId="5" xfId="0" applyFont="1" applyBorder="1" applyAlignment="1">
      <alignment horizontal="left" wrapText="1"/>
    </xf>
    <xf numFmtId="0" fontId="10" fillId="0" borderId="5" xfId="0" applyFont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wrapText="1"/>
    </xf>
    <xf numFmtId="0" fontId="10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justify" vertical="top" wrapText="1"/>
    </xf>
    <xf numFmtId="0" fontId="7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top" wrapText="1"/>
    </xf>
    <xf numFmtId="0" fontId="16" fillId="0" borderId="5" xfId="0" applyFont="1" applyBorder="1"/>
    <xf numFmtId="0" fontId="7" fillId="0" borderId="5" xfId="0" applyFont="1" applyBorder="1" applyAlignment="1">
      <alignment horizontal="justify" vertical="top" wrapText="1"/>
    </xf>
    <xf numFmtId="0" fontId="13" fillId="0" borderId="5" xfId="0" applyFont="1" applyFill="1" applyBorder="1" applyAlignment="1">
      <alignment horizontal="justify" vertical="center" wrapText="1"/>
    </xf>
    <xf numFmtId="0" fontId="9" fillId="0" borderId="5" xfId="0" applyFont="1" applyFill="1" applyBorder="1" applyAlignment="1">
      <alignment horizontal="justify" vertical="center" wrapText="1"/>
    </xf>
    <xf numFmtId="0" fontId="9" fillId="0" borderId="5" xfId="0" applyFont="1" applyBorder="1" applyAlignment="1">
      <alignment horizontal="justify" vertical="center" wrapText="1"/>
    </xf>
    <xf numFmtId="0" fontId="9" fillId="0" borderId="5" xfId="0" applyFont="1" applyFill="1" applyBorder="1" applyAlignment="1">
      <alignment horizontal="justify" vertical="top" wrapText="1"/>
    </xf>
    <xf numFmtId="0" fontId="11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wrapText="1"/>
    </xf>
    <xf numFmtId="49" fontId="3" fillId="0" borderId="5" xfId="0" applyNumberFormat="1" applyFont="1" applyBorder="1" applyAlignment="1">
      <alignment horizontal="justify" wrapText="1"/>
    </xf>
    <xf numFmtId="49" fontId="11" fillId="0" borderId="5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9" fillId="3" borderId="5" xfId="0" applyFont="1" applyFill="1" applyBorder="1" applyAlignment="1">
      <alignment horizontal="justify" vertical="center" wrapText="1"/>
    </xf>
    <xf numFmtId="0" fontId="6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7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justify" vertical="center" wrapText="1"/>
    </xf>
    <xf numFmtId="0" fontId="9" fillId="0" borderId="3" xfId="0" applyFont="1" applyFill="1" applyBorder="1" applyAlignment="1">
      <alignment horizontal="justify" vertical="center" wrapText="1"/>
    </xf>
    <xf numFmtId="0" fontId="9" fillId="0" borderId="3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9" fillId="3" borderId="3" xfId="0" applyFont="1" applyFill="1" applyBorder="1" applyAlignment="1">
      <alignment vertical="center" wrapText="1"/>
    </xf>
    <xf numFmtId="0" fontId="3" fillId="0" borderId="3" xfId="0" applyFont="1" applyBorder="1" applyAlignment="1"/>
    <xf numFmtId="0" fontId="15" fillId="0" borderId="3" xfId="0" applyFont="1" applyBorder="1"/>
    <xf numFmtId="0" fontId="9" fillId="0" borderId="3" xfId="0" applyFont="1" applyBorder="1"/>
    <xf numFmtId="0" fontId="4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3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vertical="center" wrapText="1"/>
    </xf>
    <xf numFmtId="4" fontId="3" fillId="0" borderId="9" xfId="0" applyNumberFormat="1" applyFont="1" applyBorder="1"/>
    <xf numFmtId="4" fontId="3" fillId="0" borderId="10" xfId="0" applyNumberFormat="1" applyFont="1" applyBorder="1"/>
    <xf numFmtId="4" fontId="3" fillId="0" borderId="1" xfId="0" applyNumberFormat="1" applyFont="1" applyBorder="1"/>
    <xf numFmtId="0" fontId="15" fillId="0" borderId="0" xfId="0" applyFont="1" applyAlignment="1">
      <alignment horizontal="center" vertical="center" wrapText="1"/>
    </xf>
    <xf numFmtId="0" fontId="9" fillId="0" borderId="11" xfId="0" applyFont="1" applyBorder="1" applyAlignment="1">
      <alignment vertical="top" wrapText="1"/>
    </xf>
    <xf numFmtId="0" fontId="17" fillId="0" borderId="9" xfId="0" applyFont="1" applyBorder="1"/>
    <xf numFmtId="0" fontId="16" fillId="0" borderId="1" xfId="0" applyFont="1" applyBorder="1"/>
    <xf numFmtId="0" fontId="11" fillId="0" borderId="4" xfId="0" applyFont="1" applyBorder="1" applyAlignment="1">
      <alignment horizontal="center"/>
    </xf>
    <xf numFmtId="4" fontId="7" fillId="0" borderId="9" xfId="0" applyNumberFormat="1" applyFont="1" applyBorder="1"/>
    <xf numFmtId="0" fontId="3" fillId="0" borderId="10" xfId="0" applyFont="1" applyBorder="1" applyAlignment="1">
      <alignment vertical="center" wrapText="1"/>
    </xf>
    <xf numFmtId="0" fontId="9" fillId="0" borderId="4" xfId="0" applyFont="1" applyBorder="1"/>
    <xf numFmtId="0" fontId="9" fillId="0" borderId="0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4" fontId="3" fillId="0" borderId="12" xfId="0" applyNumberFormat="1" applyFont="1" applyBorder="1"/>
    <xf numFmtId="4" fontId="7" fillId="0" borderId="13" xfId="0" applyNumberFormat="1" applyFont="1" applyBorder="1"/>
    <xf numFmtId="4" fontId="3" fillId="0" borderId="4" xfId="0" applyNumberFormat="1" applyFont="1" applyBorder="1"/>
    <xf numFmtId="0" fontId="15" fillId="0" borderId="5" xfId="0" applyFont="1" applyBorder="1" applyAlignment="1">
      <alignment vertical="center" wrapText="1"/>
    </xf>
    <xf numFmtId="0" fontId="16" fillId="0" borderId="0" xfId="0" applyFont="1" applyAlignment="1">
      <alignment vertical="top" wrapText="1"/>
    </xf>
    <xf numFmtId="0" fontId="16" fillId="0" borderId="14" xfId="0" applyFont="1" applyBorder="1"/>
    <xf numFmtId="0" fontId="9" fillId="0" borderId="16" xfId="0" applyFont="1" applyBorder="1" applyAlignment="1">
      <alignment vertical="top" wrapText="1"/>
    </xf>
    <xf numFmtId="0" fontId="16" fillId="0" borderId="15" xfId="0" applyFont="1" applyBorder="1"/>
    <xf numFmtId="0" fontId="9" fillId="0" borderId="15" xfId="0" applyFont="1" applyBorder="1" applyAlignment="1">
      <alignment vertical="top" wrapText="1"/>
    </xf>
    <xf numFmtId="4" fontId="3" fillId="0" borderId="15" xfId="0" applyNumberFormat="1" applyFont="1" applyBorder="1"/>
    <xf numFmtId="0" fontId="17" fillId="0" borderId="15" xfId="0" applyFont="1" applyBorder="1"/>
    <xf numFmtId="0" fontId="15" fillId="0" borderId="15" xfId="0" applyFont="1" applyBorder="1" applyAlignment="1">
      <alignment vertical="top" wrapText="1"/>
    </xf>
    <xf numFmtId="4" fontId="7" fillId="0" borderId="15" xfId="0" applyNumberFormat="1" applyFont="1" applyBorder="1"/>
    <xf numFmtId="0" fontId="7" fillId="0" borderId="15" xfId="0" applyFont="1" applyBorder="1" applyAlignment="1">
      <alignment vertical="center" wrapText="1"/>
    </xf>
    <xf numFmtId="0" fontId="15" fillId="0" borderId="15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9" fillId="0" borderId="15" xfId="0" applyFont="1" applyBorder="1" applyAlignment="1">
      <alignment vertical="center" wrapText="1"/>
    </xf>
    <xf numFmtId="0" fontId="9" fillId="0" borderId="15" xfId="0" applyFont="1" applyBorder="1" applyAlignment="1"/>
    <xf numFmtId="4" fontId="9" fillId="0" borderId="17" xfId="0" applyNumberFormat="1" applyFont="1" applyBorder="1"/>
    <xf numFmtId="0" fontId="3" fillId="0" borderId="15" xfId="0" applyFont="1" applyBorder="1" applyAlignment="1">
      <alignment horizontal="justify" vertical="top" wrapText="1"/>
    </xf>
    <xf numFmtId="3" fontId="7" fillId="0" borderId="3" xfId="0" applyNumberFormat="1" applyFont="1" applyBorder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12" fillId="0" borderId="0" xfId="0" applyFont="1" applyAlignment="1">
      <alignment horizontal="right"/>
    </xf>
    <xf numFmtId="9" fontId="12" fillId="0" borderId="0" xfId="1" applyFont="1" applyFill="1" applyAlignment="1">
      <alignment horizontal="right" wrapText="1"/>
    </xf>
    <xf numFmtId="0" fontId="12" fillId="0" borderId="0" xfId="0" applyFont="1" applyAlignment="1">
      <alignment horizontal="right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68"/>
  <sheetViews>
    <sheetView tabSelected="1" zoomScale="82" zoomScaleNormal="82" workbookViewId="0">
      <selection activeCell="C77" sqref="C77"/>
    </sheetView>
  </sheetViews>
  <sheetFormatPr defaultRowHeight="15" x14ac:dyDescent="0.25"/>
  <cols>
    <col min="1" max="1" width="23.42578125" customWidth="1"/>
    <col min="2" max="2" width="99.42578125" customWidth="1"/>
    <col min="3" max="3" width="21.140625" customWidth="1"/>
  </cols>
  <sheetData>
    <row r="3" spans="1:3" x14ac:dyDescent="0.25">
      <c r="A3" s="1"/>
      <c r="B3" s="107" t="s">
        <v>183</v>
      </c>
      <c r="C3" s="107"/>
    </row>
    <row r="4" spans="1:3" x14ac:dyDescent="0.25">
      <c r="A4" s="1"/>
      <c r="B4" s="108" t="s">
        <v>0</v>
      </c>
      <c r="C4" s="108"/>
    </row>
    <row r="5" spans="1:3" x14ac:dyDescent="0.25">
      <c r="A5" s="1"/>
      <c r="B5" s="109" t="s">
        <v>118</v>
      </c>
      <c r="C5" s="109"/>
    </row>
    <row r="6" spans="1:3" x14ac:dyDescent="0.25">
      <c r="A6" s="1"/>
      <c r="B6" s="109" t="s">
        <v>251</v>
      </c>
      <c r="C6" s="109"/>
    </row>
    <row r="7" spans="1:3" ht="15.75" x14ac:dyDescent="0.25">
      <c r="A7" s="1"/>
      <c r="B7" s="105"/>
      <c r="C7" s="105"/>
    </row>
    <row r="8" spans="1:3" ht="18.75" x14ac:dyDescent="0.3">
      <c r="A8" s="106" t="s">
        <v>1</v>
      </c>
      <c r="B8" s="106"/>
      <c r="C8" s="106"/>
    </row>
    <row r="9" spans="1:3" ht="18.75" x14ac:dyDescent="0.3">
      <c r="A9" s="106" t="s">
        <v>119</v>
      </c>
      <c r="B9" s="106"/>
      <c r="C9" s="106"/>
    </row>
    <row r="10" spans="1:3" ht="15.75" thickBot="1" x14ac:dyDescent="0.3">
      <c r="A10" s="1"/>
      <c r="B10" s="1"/>
      <c r="C10" s="2" t="s">
        <v>120</v>
      </c>
    </row>
    <row r="11" spans="1:3" ht="39.75" thickBot="1" x14ac:dyDescent="0.3">
      <c r="A11" s="43" t="s">
        <v>2</v>
      </c>
      <c r="B11" s="67" t="s">
        <v>3</v>
      </c>
      <c r="C11" s="3" t="s">
        <v>174</v>
      </c>
    </row>
    <row r="12" spans="1:3" x14ac:dyDescent="0.25">
      <c r="A12" s="44">
        <v>1</v>
      </c>
      <c r="B12" s="66">
        <v>2</v>
      </c>
      <c r="C12" s="4">
        <v>3</v>
      </c>
    </row>
    <row r="13" spans="1:3" x14ac:dyDescent="0.25">
      <c r="A13" s="45" t="s">
        <v>4</v>
      </c>
      <c r="B13" s="15" t="s">
        <v>167</v>
      </c>
      <c r="C13" s="5">
        <f>C14+C20+C30+C42+C52+C58+C65+C73</f>
        <v>197461877.53</v>
      </c>
    </row>
    <row r="14" spans="1:3" x14ac:dyDescent="0.25">
      <c r="A14" s="46" t="s">
        <v>5</v>
      </c>
      <c r="B14" s="15" t="s">
        <v>168</v>
      </c>
      <c r="C14" s="5">
        <f>SUM(C15)</f>
        <v>167669820</v>
      </c>
    </row>
    <row r="15" spans="1:3" x14ac:dyDescent="0.25">
      <c r="A15" s="47" t="s">
        <v>6</v>
      </c>
      <c r="B15" s="16" t="s">
        <v>7</v>
      </c>
      <c r="C15" s="6">
        <f>SUM(C16+C17+C18+C19)</f>
        <v>167669820</v>
      </c>
    </row>
    <row r="16" spans="1:3" ht="47.25" customHeight="1" x14ac:dyDescent="0.25">
      <c r="A16" s="4" t="s">
        <v>8</v>
      </c>
      <c r="B16" s="17" t="s">
        <v>9</v>
      </c>
      <c r="C16" s="7">
        <v>155972545</v>
      </c>
    </row>
    <row r="17" spans="1:3" ht="60" customHeight="1" x14ac:dyDescent="0.25">
      <c r="A17" s="4" t="s">
        <v>10</v>
      </c>
      <c r="B17" s="17" t="s">
        <v>11</v>
      </c>
      <c r="C17" s="7">
        <v>165000</v>
      </c>
    </row>
    <row r="18" spans="1:3" ht="30" x14ac:dyDescent="0.25">
      <c r="A18" s="48" t="s">
        <v>12</v>
      </c>
      <c r="B18" s="18" t="s">
        <v>13</v>
      </c>
      <c r="C18" s="7">
        <v>2000000</v>
      </c>
    </row>
    <row r="19" spans="1:3" ht="60" x14ac:dyDescent="0.25">
      <c r="A19" s="48" t="s">
        <v>252</v>
      </c>
      <c r="B19" s="68" t="s">
        <v>253</v>
      </c>
      <c r="C19" s="7">
        <v>9532275</v>
      </c>
    </row>
    <row r="20" spans="1:3" ht="33.75" customHeight="1" x14ac:dyDescent="0.25">
      <c r="A20" s="49" t="s">
        <v>14</v>
      </c>
      <c r="B20" s="19" t="s">
        <v>169</v>
      </c>
      <c r="C20" s="6">
        <f>C21</f>
        <v>4330230</v>
      </c>
    </row>
    <row r="21" spans="1:3" ht="14.25" customHeight="1" x14ac:dyDescent="0.25">
      <c r="A21" s="48" t="s">
        <v>15</v>
      </c>
      <c r="B21" s="18" t="s">
        <v>16</v>
      </c>
      <c r="C21" s="8">
        <f>C22+C24+C26+C28</f>
        <v>4330230</v>
      </c>
    </row>
    <row r="22" spans="1:3" ht="42.75" customHeight="1" x14ac:dyDescent="0.25">
      <c r="A22" s="48" t="s">
        <v>17</v>
      </c>
      <c r="B22" s="20" t="s">
        <v>18</v>
      </c>
      <c r="C22" s="8">
        <f>C23</f>
        <v>1988290</v>
      </c>
    </row>
    <row r="23" spans="1:3" ht="59.25" customHeight="1" x14ac:dyDescent="0.25">
      <c r="A23" s="48" t="s">
        <v>19</v>
      </c>
      <c r="B23" s="20" t="s">
        <v>20</v>
      </c>
      <c r="C23" s="8">
        <v>1988290</v>
      </c>
    </row>
    <row r="24" spans="1:3" ht="44.25" customHeight="1" x14ac:dyDescent="0.25">
      <c r="A24" s="48" t="s">
        <v>21</v>
      </c>
      <c r="B24" s="20" t="s">
        <v>243</v>
      </c>
      <c r="C24" s="8">
        <f>C25</f>
        <v>11330</v>
      </c>
    </row>
    <row r="25" spans="1:3" ht="75" x14ac:dyDescent="0.25">
      <c r="A25" s="48" t="s">
        <v>22</v>
      </c>
      <c r="B25" s="21" t="s">
        <v>239</v>
      </c>
      <c r="C25" s="8">
        <v>11330</v>
      </c>
    </row>
    <row r="26" spans="1:3" ht="45" x14ac:dyDescent="0.25">
      <c r="A26" s="48" t="s">
        <v>23</v>
      </c>
      <c r="B26" s="20" t="s">
        <v>24</v>
      </c>
      <c r="C26" s="8">
        <f>C27</f>
        <v>2615470</v>
      </c>
    </row>
    <row r="27" spans="1:3" ht="62.25" customHeight="1" x14ac:dyDescent="0.25">
      <c r="A27" s="48" t="s">
        <v>25</v>
      </c>
      <c r="B27" s="20" t="s">
        <v>200</v>
      </c>
      <c r="C27" s="8">
        <v>2615470</v>
      </c>
    </row>
    <row r="28" spans="1:3" ht="45" x14ac:dyDescent="0.25">
      <c r="A28" s="48" t="s">
        <v>26</v>
      </c>
      <c r="B28" s="22" t="s">
        <v>27</v>
      </c>
      <c r="C28" s="8">
        <f>C29</f>
        <v>-284860</v>
      </c>
    </row>
    <row r="29" spans="1:3" ht="62.25" customHeight="1" x14ac:dyDescent="0.25">
      <c r="A29" s="48" t="s">
        <v>28</v>
      </c>
      <c r="B29" s="20" t="s">
        <v>29</v>
      </c>
      <c r="C29" s="8">
        <v>-284860</v>
      </c>
    </row>
    <row r="30" spans="1:3" x14ac:dyDescent="0.25">
      <c r="A30" s="47" t="s">
        <v>30</v>
      </c>
      <c r="B30" s="19" t="s">
        <v>170</v>
      </c>
      <c r="C30" s="6">
        <f>C31+C36+C38+C40</f>
        <v>6180920</v>
      </c>
    </row>
    <row r="31" spans="1:3" x14ac:dyDescent="0.25">
      <c r="A31" s="50" t="s">
        <v>31</v>
      </c>
      <c r="B31" s="23" t="s">
        <v>32</v>
      </c>
      <c r="C31" s="8">
        <f>C32+C34</f>
        <v>1721732</v>
      </c>
    </row>
    <row r="32" spans="1:3" x14ac:dyDescent="0.25">
      <c r="A32" s="50" t="s">
        <v>33</v>
      </c>
      <c r="B32" s="24" t="s">
        <v>34</v>
      </c>
      <c r="C32" s="8">
        <f>C33</f>
        <v>1290565</v>
      </c>
    </row>
    <row r="33" spans="1:3" x14ac:dyDescent="0.25">
      <c r="A33" s="51" t="s">
        <v>35</v>
      </c>
      <c r="B33" s="25" t="s">
        <v>34</v>
      </c>
      <c r="C33" s="9">
        <v>1290565</v>
      </c>
    </row>
    <row r="34" spans="1:3" ht="32.25" customHeight="1" x14ac:dyDescent="0.25">
      <c r="A34" s="50" t="s">
        <v>36</v>
      </c>
      <c r="B34" s="24" t="s">
        <v>37</v>
      </c>
      <c r="C34" s="8">
        <f>C35</f>
        <v>431167</v>
      </c>
    </row>
    <row r="35" spans="1:3" ht="47.25" customHeight="1" x14ac:dyDescent="0.25">
      <c r="A35" s="51" t="s">
        <v>38</v>
      </c>
      <c r="B35" s="26" t="s">
        <v>39</v>
      </c>
      <c r="C35" s="9">
        <v>431167</v>
      </c>
    </row>
    <row r="36" spans="1:3" ht="18.75" customHeight="1" x14ac:dyDescent="0.25">
      <c r="A36" s="52" t="s">
        <v>40</v>
      </c>
      <c r="B36" s="17" t="s">
        <v>41</v>
      </c>
      <c r="C36" s="10">
        <f>SUM(C37)</f>
        <v>1090068</v>
      </c>
    </row>
    <row r="37" spans="1:3" ht="17.25" customHeight="1" x14ac:dyDescent="0.25">
      <c r="A37" s="53" t="s">
        <v>42</v>
      </c>
      <c r="B37" s="27" t="s">
        <v>41</v>
      </c>
      <c r="C37" s="11">
        <v>1090068</v>
      </c>
    </row>
    <row r="38" spans="1:3" x14ac:dyDescent="0.25">
      <c r="A38" s="52" t="s">
        <v>43</v>
      </c>
      <c r="B38" s="17" t="s">
        <v>44</v>
      </c>
      <c r="C38" s="12">
        <f>SUM(C39)</f>
        <v>2270120</v>
      </c>
    </row>
    <row r="39" spans="1:3" x14ac:dyDescent="0.25">
      <c r="A39" s="53" t="s">
        <v>45</v>
      </c>
      <c r="B39" s="27" t="s">
        <v>44</v>
      </c>
      <c r="C39" s="11">
        <v>2270120</v>
      </c>
    </row>
    <row r="40" spans="1:3" ht="17.25" customHeight="1" x14ac:dyDescent="0.25">
      <c r="A40" s="53" t="s">
        <v>121</v>
      </c>
      <c r="B40" s="27" t="s">
        <v>123</v>
      </c>
      <c r="C40" s="11">
        <f>C41</f>
        <v>1099000</v>
      </c>
    </row>
    <row r="41" spans="1:3" ht="31.5" customHeight="1" x14ac:dyDescent="0.25">
      <c r="A41" s="53" t="s">
        <v>122</v>
      </c>
      <c r="B41" s="27" t="s">
        <v>124</v>
      </c>
      <c r="C41" s="11">
        <v>1099000</v>
      </c>
    </row>
    <row r="42" spans="1:3" ht="31.5" customHeight="1" x14ac:dyDescent="0.25">
      <c r="A42" s="46" t="s">
        <v>46</v>
      </c>
      <c r="B42" s="28" t="s">
        <v>171</v>
      </c>
      <c r="C42" s="5">
        <f>C43</f>
        <v>4266507.53</v>
      </c>
    </row>
    <row r="43" spans="1:3" ht="58.5" customHeight="1" x14ac:dyDescent="0.25">
      <c r="A43" s="4" t="s">
        <v>47</v>
      </c>
      <c r="B43" s="17" t="s">
        <v>48</v>
      </c>
      <c r="C43" s="12">
        <f>C44+C47+C49</f>
        <v>4266507.53</v>
      </c>
    </row>
    <row r="44" spans="1:3" ht="44.25" customHeight="1" x14ac:dyDescent="0.25">
      <c r="A44" s="4" t="s">
        <v>49</v>
      </c>
      <c r="B44" s="17" t="s">
        <v>50</v>
      </c>
      <c r="C44" s="12">
        <f>SUM(C45,C46)</f>
        <v>4205379</v>
      </c>
    </row>
    <row r="45" spans="1:3" ht="56.25" customHeight="1" x14ac:dyDescent="0.25">
      <c r="A45" s="4" t="s">
        <v>51</v>
      </c>
      <c r="B45" s="17" t="s">
        <v>52</v>
      </c>
      <c r="C45" s="12">
        <v>3298740.35</v>
      </c>
    </row>
    <row r="46" spans="1:3" ht="43.5" customHeight="1" x14ac:dyDescent="0.25">
      <c r="A46" s="4" t="s">
        <v>125</v>
      </c>
      <c r="B46" s="17" t="s">
        <v>126</v>
      </c>
      <c r="C46" s="12">
        <v>906638.65</v>
      </c>
    </row>
    <row r="47" spans="1:3" ht="31.5" customHeight="1" x14ac:dyDescent="0.25">
      <c r="A47" s="4" t="s">
        <v>127</v>
      </c>
      <c r="B47" s="17" t="s">
        <v>128</v>
      </c>
      <c r="C47" s="12">
        <f>C48</f>
        <v>44361</v>
      </c>
    </row>
    <row r="48" spans="1:3" ht="30" x14ac:dyDescent="0.25">
      <c r="A48" s="4" t="s">
        <v>129</v>
      </c>
      <c r="B48" s="20" t="s">
        <v>130</v>
      </c>
      <c r="C48" s="12">
        <v>44361</v>
      </c>
    </row>
    <row r="49" spans="1:3" ht="30" x14ac:dyDescent="0.25">
      <c r="A49" s="4" t="s">
        <v>131</v>
      </c>
      <c r="B49" s="20" t="s">
        <v>244</v>
      </c>
      <c r="C49" s="12">
        <f>C50</f>
        <v>16767.53</v>
      </c>
    </row>
    <row r="50" spans="1:3" ht="32.25" customHeight="1" x14ac:dyDescent="0.25">
      <c r="A50" s="4" t="s">
        <v>132</v>
      </c>
      <c r="B50" s="20" t="s">
        <v>245</v>
      </c>
      <c r="C50" s="12">
        <f>C51</f>
        <v>16767.53</v>
      </c>
    </row>
    <row r="51" spans="1:3" ht="62.25" customHeight="1" x14ac:dyDescent="0.25">
      <c r="A51" s="4" t="s">
        <v>133</v>
      </c>
      <c r="B51" s="20" t="s">
        <v>246</v>
      </c>
      <c r="C51" s="12">
        <v>16767.53</v>
      </c>
    </row>
    <row r="52" spans="1:3" ht="21" customHeight="1" x14ac:dyDescent="0.25">
      <c r="A52" s="46" t="s">
        <v>53</v>
      </c>
      <c r="B52" s="28" t="s">
        <v>172</v>
      </c>
      <c r="C52" s="5">
        <f>C53</f>
        <v>102000</v>
      </c>
    </row>
    <row r="53" spans="1:3" x14ac:dyDescent="0.25">
      <c r="A53" s="52" t="s">
        <v>54</v>
      </c>
      <c r="B53" s="17" t="s">
        <v>55</v>
      </c>
      <c r="C53" s="12">
        <f>C54+C55+C56</f>
        <v>102000</v>
      </c>
    </row>
    <row r="54" spans="1:3" ht="17.25" customHeight="1" x14ac:dyDescent="0.25">
      <c r="A54" s="52" t="s">
        <v>56</v>
      </c>
      <c r="B54" s="17" t="s">
        <v>57</v>
      </c>
      <c r="C54" s="12">
        <v>96426.01</v>
      </c>
    </row>
    <row r="55" spans="1:3" ht="17.25" customHeight="1" x14ac:dyDescent="0.25">
      <c r="A55" s="52" t="s">
        <v>134</v>
      </c>
      <c r="B55" s="17" t="s">
        <v>201</v>
      </c>
      <c r="C55" s="12">
        <v>102.74</v>
      </c>
    </row>
    <row r="56" spans="1:3" ht="18.75" customHeight="1" x14ac:dyDescent="0.25">
      <c r="A56" s="52" t="s">
        <v>135</v>
      </c>
      <c r="B56" s="17" t="s">
        <v>136</v>
      </c>
      <c r="C56" s="12">
        <f>C57</f>
        <v>5471.25</v>
      </c>
    </row>
    <row r="57" spans="1:3" x14ac:dyDescent="0.25">
      <c r="A57" s="52" t="s">
        <v>137</v>
      </c>
      <c r="B57" s="17" t="s">
        <v>138</v>
      </c>
      <c r="C57" s="12">
        <v>5471.25</v>
      </c>
    </row>
    <row r="58" spans="1:3" x14ac:dyDescent="0.25">
      <c r="A58" s="46" t="s">
        <v>58</v>
      </c>
      <c r="B58" s="28" t="s">
        <v>247</v>
      </c>
      <c r="C58" s="5">
        <f>C59+C62</f>
        <v>5244000</v>
      </c>
    </row>
    <row r="59" spans="1:3" ht="15.75" x14ac:dyDescent="0.25">
      <c r="A59" s="4" t="s">
        <v>59</v>
      </c>
      <c r="B59" s="29" t="s">
        <v>60</v>
      </c>
      <c r="C59" s="12">
        <f>C60</f>
        <v>5036705.43</v>
      </c>
    </row>
    <row r="60" spans="1:3" ht="15.75" x14ac:dyDescent="0.25">
      <c r="A60" s="4" t="s">
        <v>61</v>
      </c>
      <c r="B60" s="29" t="s">
        <v>62</v>
      </c>
      <c r="C60" s="12">
        <f>C61</f>
        <v>5036705.43</v>
      </c>
    </row>
    <row r="61" spans="1:3" ht="17.25" customHeight="1" x14ac:dyDescent="0.25">
      <c r="A61" s="4" t="s">
        <v>63</v>
      </c>
      <c r="B61" s="17" t="s">
        <v>64</v>
      </c>
      <c r="C61" s="12">
        <v>5036705.43</v>
      </c>
    </row>
    <row r="62" spans="1:3" ht="18.75" customHeight="1" x14ac:dyDescent="0.25">
      <c r="A62" s="4" t="s">
        <v>189</v>
      </c>
      <c r="B62" s="30" t="s">
        <v>188</v>
      </c>
      <c r="C62" s="12">
        <f>C63</f>
        <v>207294.57</v>
      </c>
    </row>
    <row r="63" spans="1:3" ht="16.5" customHeight="1" x14ac:dyDescent="0.25">
      <c r="A63" s="4" t="s">
        <v>187</v>
      </c>
      <c r="B63" s="30" t="s">
        <v>186</v>
      </c>
      <c r="C63" s="12">
        <f>C64</f>
        <v>207294.57</v>
      </c>
    </row>
    <row r="64" spans="1:3" ht="21" customHeight="1" x14ac:dyDescent="0.25">
      <c r="A64" s="4" t="s">
        <v>184</v>
      </c>
      <c r="B64" s="30" t="s">
        <v>185</v>
      </c>
      <c r="C64" s="12">
        <v>207294.57</v>
      </c>
    </row>
    <row r="65" spans="1:3" ht="18.75" customHeight="1" x14ac:dyDescent="0.25">
      <c r="A65" s="54" t="s">
        <v>139</v>
      </c>
      <c r="B65" s="31" t="s">
        <v>140</v>
      </c>
      <c r="C65" s="5">
        <f>C69+C66</f>
        <v>9610873</v>
      </c>
    </row>
    <row r="66" spans="1:3" ht="50.25" customHeight="1" x14ac:dyDescent="0.25">
      <c r="A66" s="4" t="s">
        <v>274</v>
      </c>
      <c r="B66" s="17" t="s">
        <v>275</v>
      </c>
      <c r="C66" s="12">
        <f>C67</f>
        <v>240114</v>
      </c>
    </row>
    <row r="67" spans="1:3" ht="58.5" customHeight="1" x14ac:dyDescent="0.25">
      <c r="A67" s="4" t="s">
        <v>278</v>
      </c>
      <c r="B67" s="17" t="s">
        <v>276</v>
      </c>
      <c r="C67" s="12">
        <f>C68</f>
        <v>240114</v>
      </c>
    </row>
    <row r="68" spans="1:3" ht="64.5" customHeight="1" x14ac:dyDescent="0.25">
      <c r="A68" s="4" t="s">
        <v>279</v>
      </c>
      <c r="B68" s="17" t="s">
        <v>277</v>
      </c>
      <c r="C68" s="12">
        <v>240114</v>
      </c>
    </row>
    <row r="69" spans="1:3" ht="17.25" customHeight="1" x14ac:dyDescent="0.25">
      <c r="A69" s="4" t="s">
        <v>141</v>
      </c>
      <c r="B69" s="17" t="s">
        <v>142</v>
      </c>
      <c r="C69" s="12">
        <f>C70</f>
        <v>9370759</v>
      </c>
    </row>
    <row r="70" spans="1:3" ht="18" customHeight="1" x14ac:dyDescent="0.25">
      <c r="A70" s="4" t="s">
        <v>143</v>
      </c>
      <c r="B70" s="17" t="s">
        <v>144</v>
      </c>
      <c r="C70" s="12">
        <f>C71+C72</f>
        <v>9370759</v>
      </c>
    </row>
    <row r="71" spans="1:3" ht="31.5" customHeight="1" x14ac:dyDescent="0.25">
      <c r="A71" s="4" t="s">
        <v>190</v>
      </c>
      <c r="B71" s="17" t="s">
        <v>191</v>
      </c>
      <c r="C71" s="12">
        <v>8147366.04</v>
      </c>
    </row>
    <row r="72" spans="1:3" ht="31.5" customHeight="1" x14ac:dyDescent="0.25">
      <c r="A72" s="4" t="s">
        <v>145</v>
      </c>
      <c r="B72" s="17" t="s">
        <v>146</v>
      </c>
      <c r="C72" s="12">
        <v>1223392.96</v>
      </c>
    </row>
    <row r="73" spans="1:3" ht="28.5" x14ac:dyDescent="0.25">
      <c r="A73" s="55" t="s">
        <v>147</v>
      </c>
      <c r="B73" s="32" t="s">
        <v>158</v>
      </c>
      <c r="C73" s="104">
        <f>C74+C81+C84</f>
        <v>57527</v>
      </c>
    </row>
    <row r="74" spans="1:3" ht="30" x14ac:dyDescent="0.25">
      <c r="A74" s="56" t="s">
        <v>148</v>
      </c>
      <c r="B74" s="33" t="s">
        <v>159</v>
      </c>
      <c r="C74" s="13">
        <f>C75+C77+C79</f>
        <v>20249</v>
      </c>
    </row>
    <row r="75" spans="1:3" ht="45" x14ac:dyDescent="0.25">
      <c r="A75" s="57" t="s">
        <v>149</v>
      </c>
      <c r="B75" s="34" t="s">
        <v>160</v>
      </c>
      <c r="C75" s="14">
        <f>C76</f>
        <v>1330</v>
      </c>
    </row>
    <row r="76" spans="1:3" ht="52.5" customHeight="1" x14ac:dyDescent="0.25">
      <c r="A76" s="57" t="s">
        <v>150</v>
      </c>
      <c r="B76" s="34" t="s">
        <v>161</v>
      </c>
      <c r="C76" s="14">
        <v>1330</v>
      </c>
    </row>
    <row r="77" spans="1:3" ht="45" x14ac:dyDescent="0.25">
      <c r="A77" s="57" t="s">
        <v>151</v>
      </c>
      <c r="B77" s="34" t="s">
        <v>162</v>
      </c>
      <c r="C77" s="14">
        <f>C78</f>
        <v>18169</v>
      </c>
    </row>
    <row r="78" spans="1:3" ht="60" x14ac:dyDescent="0.25">
      <c r="A78" s="57" t="s">
        <v>152</v>
      </c>
      <c r="B78" s="34" t="s">
        <v>202</v>
      </c>
      <c r="C78" s="14">
        <v>18169</v>
      </c>
    </row>
    <row r="79" spans="1:3" ht="45" x14ac:dyDescent="0.25">
      <c r="A79" s="57" t="s">
        <v>153</v>
      </c>
      <c r="B79" s="34" t="s">
        <v>163</v>
      </c>
      <c r="C79" s="14">
        <f>C80</f>
        <v>750</v>
      </c>
    </row>
    <row r="80" spans="1:3" ht="60" x14ac:dyDescent="0.25">
      <c r="A80" s="57" t="s">
        <v>154</v>
      </c>
      <c r="B80" s="34" t="s">
        <v>164</v>
      </c>
      <c r="C80" s="14">
        <v>750</v>
      </c>
    </row>
    <row r="81" spans="1:3" ht="60" customHeight="1" x14ac:dyDescent="0.25">
      <c r="A81" s="56" t="s">
        <v>155</v>
      </c>
      <c r="B81" s="35" t="s">
        <v>165</v>
      </c>
      <c r="C81" s="13">
        <f>C82</f>
        <v>32933</v>
      </c>
    </row>
    <row r="82" spans="1:3" ht="33" customHeight="1" x14ac:dyDescent="0.25">
      <c r="A82" s="57" t="s">
        <v>156</v>
      </c>
      <c r="B82" s="88" t="s">
        <v>248</v>
      </c>
      <c r="C82" s="14">
        <f>C83</f>
        <v>32933</v>
      </c>
    </row>
    <row r="83" spans="1:3" ht="45" x14ac:dyDescent="0.25">
      <c r="A83" s="57" t="s">
        <v>157</v>
      </c>
      <c r="B83" s="34" t="s">
        <v>166</v>
      </c>
      <c r="C83" s="14">
        <v>32933</v>
      </c>
    </row>
    <row r="84" spans="1:3" ht="15.75" x14ac:dyDescent="0.25">
      <c r="A84" s="57" t="s">
        <v>254</v>
      </c>
      <c r="B84" s="34" t="s">
        <v>255</v>
      </c>
      <c r="C84" s="13">
        <f>C85</f>
        <v>4345</v>
      </c>
    </row>
    <row r="85" spans="1:3" ht="43.5" customHeight="1" x14ac:dyDescent="0.25">
      <c r="A85" s="57" t="s">
        <v>256</v>
      </c>
      <c r="B85" s="34" t="s">
        <v>258</v>
      </c>
      <c r="C85" s="14">
        <f>C86</f>
        <v>4345</v>
      </c>
    </row>
    <row r="86" spans="1:3" ht="48" customHeight="1" x14ac:dyDescent="0.25">
      <c r="A86" s="57" t="s">
        <v>257</v>
      </c>
      <c r="B86" s="34" t="s">
        <v>259</v>
      </c>
      <c r="C86" s="14">
        <v>4345</v>
      </c>
    </row>
    <row r="87" spans="1:3" x14ac:dyDescent="0.25">
      <c r="A87" s="58" t="s">
        <v>65</v>
      </c>
      <c r="B87" s="15" t="s">
        <v>173</v>
      </c>
      <c r="C87" s="5">
        <f>C88+C160+C164+C156</f>
        <v>341493564.01999998</v>
      </c>
    </row>
    <row r="88" spans="1:3" x14ac:dyDescent="0.25">
      <c r="A88" s="58" t="s">
        <v>66</v>
      </c>
      <c r="B88" s="28" t="s">
        <v>67</v>
      </c>
      <c r="C88" s="5">
        <f>C89+C92+C110+C151</f>
        <v>339299753.56</v>
      </c>
    </row>
    <row r="89" spans="1:3" ht="19.5" customHeight="1" x14ac:dyDescent="0.25">
      <c r="A89" s="58" t="s">
        <v>68</v>
      </c>
      <c r="B89" s="36" t="s">
        <v>69</v>
      </c>
      <c r="C89" s="5">
        <f>C90</f>
        <v>755474</v>
      </c>
    </row>
    <row r="90" spans="1:3" x14ac:dyDescent="0.25">
      <c r="A90" s="59" t="s">
        <v>70</v>
      </c>
      <c r="B90" s="37" t="s">
        <v>71</v>
      </c>
      <c r="C90" s="7">
        <f>C91</f>
        <v>755474</v>
      </c>
    </row>
    <row r="91" spans="1:3" ht="30" x14ac:dyDescent="0.25">
      <c r="A91" s="59" t="s">
        <v>72</v>
      </c>
      <c r="B91" s="38" t="s">
        <v>192</v>
      </c>
      <c r="C91" s="12">
        <v>755474</v>
      </c>
    </row>
    <row r="92" spans="1:3" ht="25.5" customHeight="1" x14ac:dyDescent="0.25">
      <c r="A92" s="46" t="s">
        <v>73</v>
      </c>
      <c r="B92" s="39" t="s">
        <v>193</v>
      </c>
      <c r="C92" s="5">
        <f>C93+C95+C97+C99+C101</f>
        <v>47004836.700000003</v>
      </c>
    </row>
    <row r="93" spans="1:3" ht="30" customHeight="1" x14ac:dyDescent="0.25">
      <c r="A93" s="60" t="s">
        <v>194</v>
      </c>
      <c r="B93" s="40" t="s">
        <v>240</v>
      </c>
      <c r="C93" s="12">
        <f>C94</f>
        <v>1612084</v>
      </c>
    </row>
    <row r="94" spans="1:3" ht="44.25" customHeight="1" x14ac:dyDescent="0.25">
      <c r="A94" s="60" t="s">
        <v>195</v>
      </c>
      <c r="B94" s="40" t="s">
        <v>223</v>
      </c>
      <c r="C94" s="12">
        <v>1612084</v>
      </c>
    </row>
    <row r="95" spans="1:3" ht="48" customHeight="1" x14ac:dyDescent="0.25">
      <c r="A95" s="60" t="s">
        <v>198</v>
      </c>
      <c r="B95" s="40" t="s">
        <v>224</v>
      </c>
      <c r="C95" s="12">
        <f>C96</f>
        <v>3978606</v>
      </c>
    </row>
    <row r="96" spans="1:3" ht="48" customHeight="1" thickBot="1" x14ac:dyDescent="0.3">
      <c r="A96" s="60" t="s">
        <v>199</v>
      </c>
      <c r="B96" s="40" t="s">
        <v>222</v>
      </c>
      <c r="C96" s="71">
        <v>3978606</v>
      </c>
    </row>
    <row r="97" spans="1:3" ht="17.25" customHeight="1" thickBot="1" x14ac:dyDescent="0.3">
      <c r="A97" s="69" t="s">
        <v>220</v>
      </c>
      <c r="B97" s="70" t="s">
        <v>226</v>
      </c>
      <c r="C97" s="73">
        <f>C98</f>
        <v>2094817</v>
      </c>
    </row>
    <row r="98" spans="1:3" ht="30" x14ac:dyDescent="0.25">
      <c r="A98" s="60" t="s">
        <v>221</v>
      </c>
      <c r="B98" s="68" t="s">
        <v>227</v>
      </c>
      <c r="C98" s="72">
        <v>2094817</v>
      </c>
    </row>
    <row r="99" spans="1:3" ht="31.5" customHeight="1" x14ac:dyDescent="0.25">
      <c r="A99" s="60" t="s">
        <v>196</v>
      </c>
      <c r="B99" s="40" t="s">
        <v>225</v>
      </c>
      <c r="C99" s="12">
        <f>C100</f>
        <v>4427978</v>
      </c>
    </row>
    <row r="100" spans="1:3" ht="27.75" customHeight="1" x14ac:dyDescent="0.25">
      <c r="A100" s="60" t="s">
        <v>197</v>
      </c>
      <c r="B100" s="41" t="s">
        <v>241</v>
      </c>
      <c r="C100" s="12">
        <v>4427978</v>
      </c>
    </row>
    <row r="101" spans="1:3" x14ac:dyDescent="0.25">
      <c r="A101" s="60" t="s">
        <v>74</v>
      </c>
      <c r="B101" s="41" t="s">
        <v>75</v>
      </c>
      <c r="C101" s="12">
        <f>C102</f>
        <v>34891351.700000003</v>
      </c>
    </row>
    <row r="102" spans="1:3" x14ac:dyDescent="0.25">
      <c r="A102" s="60" t="s">
        <v>76</v>
      </c>
      <c r="B102" s="41" t="s">
        <v>249</v>
      </c>
      <c r="C102" s="12">
        <f>C103+C104+C105+C106+C107+C108+C109</f>
        <v>34891351.700000003</v>
      </c>
    </row>
    <row r="103" spans="1:3" ht="45" customHeight="1" x14ac:dyDescent="0.25">
      <c r="A103" s="60"/>
      <c r="B103" s="17" t="s">
        <v>77</v>
      </c>
      <c r="C103" s="12">
        <v>241460</v>
      </c>
    </row>
    <row r="104" spans="1:3" ht="30.75" customHeight="1" x14ac:dyDescent="0.25">
      <c r="A104" s="60"/>
      <c r="B104" s="17" t="s">
        <v>203</v>
      </c>
      <c r="C104" s="7">
        <v>771826</v>
      </c>
    </row>
    <row r="105" spans="1:3" ht="44.25" customHeight="1" x14ac:dyDescent="0.25">
      <c r="A105" s="60"/>
      <c r="B105" s="17" t="s">
        <v>78</v>
      </c>
      <c r="C105" s="12">
        <v>292820</v>
      </c>
    </row>
    <row r="106" spans="1:3" ht="31.5" customHeight="1" x14ac:dyDescent="0.25">
      <c r="A106" s="60"/>
      <c r="B106" s="17" t="s">
        <v>79</v>
      </c>
      <c r="C106" s="7">
        <v>273075</v>
      </c>
    </row>
    <row r="107" spans="1:3" ht="33.75" customHeight="1" x14ac:dyDescent="0.25">
      <c r="A107" s="60"/>
      <c r="B107" s="17" t="s">
        <v>80</v>
      </c>
      <c r="C107" s="7">
        <v>117237</v>
      </c>
    </row>
    <row r="108" spans="1:3" ht="21.75" customHeight="1" x14ac:dyDescent="0.25">
      <c r="A108" s="60"/>
      <c r="B108" s="17" t="s">
        <v>250</v>
      </c>
      <c r="C108" s="7">
        <v>31117980</v>
      </c>
    </row>
    <row r="109" spans="1:3" ht="33.75" customHeight="1" x14ac:dyDescent="0.25">
      <c r="A109" s="69"/>
      <c r="B109" s="103" t="s">
        <v>285</v>
      </c>
      <c r="C109" s="102">
        <v>2076953.7</v>
      </c>
    </row>
    <row r="110" spans="1:3" x14ac:dyDescent="0.25">
      <c r="A110" s="58" t="s">
        <v>81</v>
      </c>
      <c r="B110" s="74" t="s">
        <v>231</v>
      </c>
      <c r="C110" s="5">
        <f>C111+C113+C124+C125+C117+C119+C115+C121</f>
        <v>290428997</v>
      </c>
    </row>
    <row r="111" spans="1:3" ht="30" customHeight="1" x14ac:dyDescent="0.25">
      <c r="A111" s="4" t="s">
        <v>82</v>
      </c>
      <c r="B111" s="17" t="s">
        <v>83</v>
      </c>
      <c r="C111" s="12">
        <f>C112</f>
        <v>83967</v>
      </c>
    </row>
    <row r="112" spans="1:3" ht="29.25" customHeight="1" x14ac:dyDescent="0.25">
      <c r="A112" s="4" t="s">
        <v>84</v>
      </c>
      <c r="B112" s="17" t="s">
        <v>85</v>
      </c>
      <c r="C112" s="12">
        <v>83967</v>
      </c>
    </row>
    <row r="113" spans="1:3" ht="30" x14ac:dyDescent="0.25">
      <c r="A113" s="60" t="s">
        <v>86</v>
      </c>
      <c r="B113" s="37" t="s">
        <v>87</v>
      </c>
      <c r="C113" s="12">
        <f>C114</f>
        <v>8905728</v>
      </c>
    </row>
    <row r="114" spans="1:3" ht="31.5" customHeight="1" x14ac:dyDescent="0.25">
      <c r="A114" s="60" t="s">
        <v>88</v>
      </c>
      <c r="B114" s="20" t="s">
        <v>89</v>
      </c>
      <c r="C114" s="7">
        <v>8905728</v>
      </c>
    </row>
    <row r="115" spans="1:3" ht="31.5" customHeight="1" x14ac:dyDescent="0.25">
      <c r="A115" s="60" t="s">
        <v>260</v>
      </c>
      <c r="B115" s="20" t="s">
        <v>261</v>
      </c>
      <c r="C115" s="7">
        <f>C116</f>
        <v>827</v>
      </c>
    </row>
    <row r="116" spans="1:3" ht="33.75" customHeight="1" x14ac:dyDescent="0.25">
      <c r="A116" s="60" t="s">
        <v>262</v>
      </c>
      <c r="B116" s="20" t="s">
        <v>263</v>
      </c>
      <c r="C116" s="7">
        <v>827</v>
      </c>
    </row>
    <row r="117" spans="1:3" ht="36.75" customHeight="1" x14ac:dyDescent="0.25">
      <c r="A117" s="61" t="s">
        <v>176</v>
      </c>
      <c r="B117" s="42" t="s">
        <v>177</v>
      </c>
      <c r="C117" s="7">
        <f>C118</f>
        <v>34208782</v>
      </c>
    </row>
    <row r="118" spans="1:3" ht="37.5" customHeight="1" x14ac:dyDescent="0.25">
      <c r="A118" s="61" t="s">
        <v>178</v>
      </c>
      <c r="B118" s="42" t="s">
        <v>179</v>
      </c>
      <c r="C118" s="7">
        <v>34208782</v>
      </c>
    </row>
    <row r="119" spans="1:3" ht="45" customHeight="1" x14ac:dyDescent="0.25">
      <c r="A119" s="61" t="s">
        <v>180</v>
      </c>
      <c r="B119" s="42" t="s">
        <v>175</v>
      </c>
      <c r="C119" s="7">
        <f>C120</f>
        <v>10780560</v>
      </c>
    </row>
    <row r="120" spans="1:3" ht="45" customHeight="1" x14ac:dyDescent="0.25">
      <c r="A120" s="61" t="s">
        <v>181</v>
      </c>
      <c r="B120" s="42" t="s">
        <v>182</v>
      </c>
      <c r="C120" s="7">
        <v>10780560</v>
      </c>
    </row>
    <row r="121" spans="1:3" ht="24.75" customHeight="1" x14ac:dyDescent="0.25">
      <c r="A121" s="61" t="s">
        <v>264</v>
      </c>
      <c r="B121" s="42" t="s">
        <v>266</v>
      </c>
      <c r="C121" s="7">
        <f>C122</f>
        <v>129272</v>
      </c>
    </row>
    <row r="122" spans="1:3" ht="21" customHeight="1" x14ac:dyDescent="0.25">
      <c r="A122" s="61" t="s">
        <v>265</v>
      </c>
      <c r="B122" s="42" t="s">
        <v>267</v>
      </c>
      <c r="C122" s="7">
        <v>129272</v>
      </c>
    </row>
    <row r="123" spans="1:3" x14ac:dyDescent="0.25">
      <c r="A123" s="62" t="s">
        <v>90</v>
      </c>
      <c r="B123" s="37" t="s">
        <v>91</v>
      </c>
      <c r="C123" s="12">
        <f>C124</f>
        <v>898000</v>
      </c>
    </row>
    <row r="124" spans="1:3" x14ac:dyDescent="0.25">
      <c r="A124" s="62" t="s">
        <v>92</v>
      </c>
      <c r="B124" s="37" t="s">
        <v>93</v>
      </c>
      <c r="C124" s="12">
        <v>898000</v>
      </c>
    </row>
    <row r="125" spans="1:3" x14ac:dyDescent="0.25">
      <c r="A125" s="62" t="s">
        <v>94</v>
      </c>
      <c r="B125" s="37" t="s">
        <v>95</v>
      </c>
      <c r="C125" s="12">
        <f>C126</f>
        <v>235421861</v>
      </c>
    </row>
    <row r="126" spans="1:3" x14ac:dyDescent="0.25">
      <c r="A126" s="62" t="s">
        <v>96</v>
      </c>
      <c r="B126" s="37" t="s">
        <v>97</v>
      </c>
      <c r="C126" s="12">
        <f>C129+C130+C131+C132+C133+C134+C135+C136+C137+C138+C139+C140+C141+C142+C143+C144+C145+C146+C147+C148+C149+C150+C128</f>
        <v>235421861</v>
      </c>
    </row>
    <row r="127" spans="1:3" x14ac:dyDescent="0.25">
      <c r="A127" s="59"/>
      <c r="B127" s="37" t="s">
        <v>98</v>
      </c>
      <c r="C127" s="12"/>
    </row>
    <row r="128" spans="1:3" ht="30" x14ac:dyDescent="0.25">
      <c r="A128" s="59"/>
      <c r="B128" s="42" t="s">
        <v>204</v>
      </c>
      <c r="C128" s="12">
        <v>478923</v>
      </c>
    </row>
    <row r="129" spans="1:3" ht="33.75" customHeight="1" x14ac:dyDescent="0.25">
      <c r="A129" s="59"/>
      <c r="B129" s="17" t="s">
        <v>99</v>
      </c>
      <c r="C129" s="12">
        <v>7916251</v>
      </c>
    </row>
    <row r="130" spans="1:3" x14ac:dyDescent="0.25">
      <c r="A130" s="60"/>
      <c r="B130" s="37" t="s">
        <v>100</v>
      </c>
      <c r="C130" s="12">
        <v>1164733</v>
      </c>
    </row>
    <row r="131" spans="1:3" ht="28.5" customHeight="1" x14ac:dyDescent="0.25">
      <c r="A131" s="60"/>
      <c r="B131" s="17" t="s">
        <v>101</v>
      </c>
      <c r="C131" s="12">
        <v>82864</v>
      </c>
    </row>
    <row r="132" spans="1:3" ht="45" customHeight="1" x14ac:dyDescent="0.25">
      <c r="A132" s="60"/>
      <c r="B132" s="17" t="s">
        <v>102</v>
      </c>
      <c r="C132" s="12">
        <v>281920</v>
      </c>
    </row>
    <row r="133" spans="1:3" ht="30" x14ac:dyDescent="0.25">
      <c r="A133" s="60"/>
      <c r="B133" s="17" t="s">
        <v>103</v>
      </c>
      <c r="C133" s="12">
        <v>1866000</v>
      </c>
    </row>
    <row r="134" spans="1:3" ht="30" x14ac:dyDescent="0.25">
      <c r="A134" s="60"/>
      <c r="B134" s="17" t="s">
        <v>205</v>
      </c>
      <c r="C134" s="12">
        <v>622000</v>
      </c>
    </row>
    <row r="135" spans="1:3" ht="30" customHeight="1" x14ac:dyDescent="0.25">
      <c r="A135" s="60"/>
      <c r="B135" s="17" t="s">
        <v>206</v>
      </c>
      <c r="C135" s="12">
        <v>90700</v>
      </c>
    </row>
    <row r="136" spans="1:3" ht="42" customHeight="1" x14ac:dyDescent="0.25">
      <c r="A136" s="60"/>
      <c r="B136" s="17" t="s">
        <v>104</v>
      </c>
      <c r="C136" s="12">
        <v>868214</v>
      </c>
    </row>
    <row r="137" spans="1:3" ht="42.75" customHeight="1" x14ac:dyDescent="0.25">
      <c r="A137" s="60"/>
      <c r="B137" s="17" t="s">
        <v>105</v>
      </c>
      <c r="C137" s="12">
        <v>59958</v>
      </c>
    </row>
    <row r="138" spans="1:3" ht="62.25" customHeight="1" x14ac:dyDescent="0.25">
      <c r="A138" s="60"/>
      <c r="B138" s="17" t="s">
        <v>106</v>
      </c>
      <c r="C138" s="12">
        <v>168929028</v>
      </c>
    </row>
    <row r="139" spans="1:3" ht="27.75" customHeight="1" x14ac:dyDescent="0.25">
      <c r="A139" s="60"/>
      <c r="B139" s="17" t="s">
        <v>107</v>
      </c>
      <c r="C139" s="12">
        <v>136156</v>
      </c>
    </row>
    <row r="140" spans="1:3" ht="45.75" customHeight="1" x14ac:dyDescent="0.25">
      <c r="A140" s="4"/>
      <c r="B140" s="17" t="s">
        <v>207</v>
      </c>
      <c r="C140" s="12">
        <v>1964183</v>
      </c>
    </row>
    <row r="141" spans="1:3" ht="57.75" customHeight="1" x14ac:dyDescent="0.25">
      <c r="A141" s="4"/>
      <c r="B141" s="17" t="s">
        <v>108</v>
      </c>
      <c r="C141" s="12">
        <v>24430693</v>
      </c>
    </row>
    <row r="142" spans="1:3" ht="43.5" customHeight="1" x14ac:dyDescent="0.25">
      <c r="A142" s="4"/>
      <c r="B142" s="17" t="s">
        <v>109</v>
      </c>
      <c r="C142" s="12">
        <v>13419436</v>
      </c>
    </row>
    <row r="143" spans="1:3" ht="33" customHeight="1" x14ac:dyDescent="0.25">
      <c r="A143" s="60"/>
      <c r="B143" s="17" t="s">
        <v>110</v>
      </c>
      <c r="C143" s="12">
        <v>174978</v>
      </c>
    </row>
    <row r="144" spans="1:3" ht="27.75" customHeight="1" x14ac:dyDescent="0.25">
      <c r="A144" s="60"/>
      <c r="B144" s="17" t="s">
        <v>111</v>
      </c>
      <c r="C144" s="12">
        <v>311000</v>
      </c>
    </row>
    <row r="145" spans="1:3" ht="29.25" customHeight="1" x14ac:dyDescent="0.25">
      <c r="A145" s="60"/>
      <c r="B145" s="17" t="s">
        <v>112</v>
      </c>
      <c r="C145" s="12">
        <v>311000</v>
      </c>
    </row>
    <row r="146" spans="1:3" ht="31.5" customHeight="1" x14ac:dyDescent="0.25">
      <c r="A146" s="60"/>
      <c r="B146" s="17" t="s">
        <v>113</v>
      </c>
      <c r="C146" s="12">
        <v>311000</v>
      </c>
    </row>
    <row r="147" spans="1:3" ht="32.25" customHeight="1" x14ac:dyDescent="0.25">
      <c r="A147" s="60"/>
      <c r="B147" s="17" t="s">
        <v>242</v>
      </c>
      <c r="C147" s="12">
        <v>964100</v>
      </c>
    </row>
    <row r="148" spans="1:3" ht="45" customHeight="1" x14ac:dyDescent="0.25">
      <c r="A148" s="60"/>
      <c r="B148" s="17" t="s">
        <v>114</v>
      </c>
      <c r="C148" s="12">
        <v>9775782</v>
      </c>
    </row>
    <row r="149" spans="1:3" ht="27.75" customHeight="1" x14ac:dyDescent="0.25">
      <c r="A149" s="4"/>
      <c r="B149" s="17" t="s">
        <v>115</v>
      </c>
      <c r="C149" s="12">
        <v>1231842</v>
      </c>
    </row>
    <row r="150" spans="1:3" ht="46.5" customHeight="1" x14ac:dyDescent="0.25">
      <c r="A150" s="4"/>
      <c r="B150" s="17" t="s">
        <v>116</v>
      </c>
      <c r="C150" s="12">
        <v>31100</v>
      </c>
    </row>
    <row r="151" spans="1:3" ht="21.75" customHeight="1" thickBot="1" x14ac:dyDescent="0.3">
      <c r="A151" s="76" t="s">
        <v>216</v>
      </c>
      <c r="B151" s="74" t="s">
        <v>219</v>
      </c>
      <c r="C151" s="79">
        <f>C152+C154</f>
        <v>1110445.8599999999</v>
      </c>
    </row>
    <row r="152" spans="1:3" ht="33.75" customHeight="1" thickBot="1" x14ac:dyDescent="0.3">
      <c r="A152" s="77" t="s">
        <v>217</v>
      </c>
      <c r="B152" s="75" t="s">
        <v>228</v>
      </c>
      <c r="C152" s="73">
        <f>C153</f>
        <v>685445.86</v>
      </c>
    </row>
    <row r="153" spans="1:3" ht="45" customHeight="1" thickBot="1" x14ac:dyDescent="0.3">
      <c r="A153" s="89" t="s">
        <v>218</v>
      </c>
      <c r="B153" s="90" t="s">
        <v>229</v>
      </c>
      <c r="C153" s="84">
        <v>685445.86</v>
      </c>
    </row>
    <row r="154" spans="1:3" ht="21" customHeight="1" thickBot="1" x14ac:dyDescent="0.3">
      <c r="A154" s="91" t="s">
        <v>280</v>
      </c>
      <c r="B154" s="92" t="s">
        <v>281</v>
      </c>
      <c r="C154" s="73">
        <f>C155</f>
        <v>425000</v>
      </c>
    </row>
    <row r="155" spans="1:3" ht="21" customHeight="1" x14ac:dyDescent="0.25">
      <c r="A155" s="91" t="s">
        <v>282</v>
      </c>
      <c r="B155" s="92" t="s">
        <v>283</v>
      </c>
      <c r="C155" s="93">
        <v>425000</v>
      </c>
    </row>
    <row r="156" spans="1:3" ht="16.5" customHeight="1" x14ac:dyDescent="0.25">
      <c r="A156" s="94" t="s">
        <v>269</v>
      </c>
      <c r="B156" s="95" t="s">
        <v>268</v>
      </c>
      <c r="C156" s="96">
        <f>C157</f>
        <v>2955250</v>
      </c>
    </row>
    <row r="157" spans="1:3" ht="21" customHeight="1" x14ac:dyDescent="0.25">
      <c r="A157" s="91" t="s">
        <v>270</v>
      </c>
      <c r="B157" s="92" t="s">
        <v>272</v>
      </c>
      <c r="C157" s="93">
        <f>C158+C159</f>
        <v>2955250</v>
      </c>
    </row>
    <row r="158" spans="1:3" ht="32.25" customHeight="1" x14ac:dyDescent="0.25">
      <c r="A158" s="91" t="s">
        <v>271</v>
      </c>
      <c r="B158" s="92" t="s">
        <v>273</v>
      </c>
      <c r="C158" s="93">
        <v>1376250</v>
      </c>
    </row>
    <row r="159" spans="1:3" ht="32.25" customHeight="1" x14ac:dyDescent="0.25">
      <c r="A159" s="91" t="s">
        <v>284</v>
      </c>
      <c r="B159" s="92" t="s">
        <v>272</v>
      </c>
      <c r="C159" s="93">
        <v>1579000</v>
      </c>
    </row>
    <row r="160" spans="1:3" ht="42.75" x14ac:dyDescent="0.25">
      <c r="A160" s="97" t="s">
        <v>208</v>
      </c>
      <c r="B160" s="98" t="s">
        <v>230</v>
      </c>
      <c r="C160" s="96">
        <f>C161</f>
        <v>1000529.32</v>
      </c>
    </row>
    <row r="161" spans="1:3" ht="52.5" customHeight="1" x14ac:dyDescent="0.25">
      <c r="A161" s="99" t="s">
        <v>209</v>
      </c>
      <c r="B161" s="100" t="s">
        <v>232</v>
      </c>
      <c r="C161" s="96">
        <f>C162</f>
        <v>1000529.32</v>
      </c>
    </row>
    <row r="162" spans="1:3" ht="45" x14ac:dyDescent="0.25">
      <c r="A162" s="101" t="s">
        <v>210</v>
      </c>
      <c r="B162" s="100" t="s">
        <v>233</v>
      </c>
      <c r="C162" s="93">
        <f>C163</f>
        <v>1000529.32</v>
      </c>
    </row>
    <row r="163" spans="1:3" ht="36.75" customHeight="1" x14ac:dyDescent="0.25">
      <c r="A163" s="61" t="s">
        <v>211</v>
      </c>
      <c r="B163" s="82" t="s">
        <v>234</v>
      </c>
      <c r="C163" s="12">
        <v>1000529.32</v>
      </c>
    </row>
    <row r="164" spans="1:3" ht="28.5" x14ac:dyDescent="0.25">
      <c r="A164" s="63" t="s">
        <v>212</v>
      </c>
      <c r="B164" s="87" t="s">
        <v>235</v>
      </c>
      <c r="C164" s="5">
        <f>C165</f>
        <v>-1761968.8599999999</v>
      </c>
    </row>
    <row r="165" spans="1:3" ht="30.75" thickBot="1" x14ac:dyDescent="0.3">
      <c r="A165" s="81" t="s">
        <v>213</v>
      </c>
      <c r="B165" s="83" t="s">
        <v>236</v>
      </c>
      <c r="C165" s="12">
        <f>C166+C167</f>
        <v>-1761968.8599999999</v>
      </c>
    </row>
    <row r="166" spans="1:3" ht="30" x14ac:dyDescent="0.25">
      <c r="A166" s="80" t="s">
        <v>215</v>
      </c>
      <c r="B166" s="17" t="s">
        <v>238</v>
      </c>
      <c r="C166" s="12">
        <v>-21830.44</v>
      </c>
    </row>
    <row r="167" spans="1:3" ht="30.75" thickBot="1" x14ac:dyDescent="0.3">
      <c r="A167" s="64" t="s">
        <v>214</v>
      </c>
      <c r="B167" s="68" t="s">
        <v>237</v>
      </c>
      <c r="C167" s="86">
        <v>-1740138.42</v>
      </c>
    </row>
    <row r="168" spans="1:3" ht="16.5" thickBot="1" x14ac:dyDescent="0.3">
      <c r="A168" s="65"/>
      <c r="B168" s="78" t="s">
        <v>117</v>
      </c>
      <c r="C168" s="85">
        <f>C13+C87</f>
        <v>538955441.54999995</v>
      </c>
    </row>
  </sheetData>
  <mergeCells count="7">
    <mergeCell ref="B7:C7"/>
    <mergeCell ref="A8:C8"/>
    <mergeCell ref="A9:C9"/>
    <mergeCell ref="B3:C3"/>
    <mergeCell ref="B4:C4"/>
    <mergeCell ref="B5:C5"/>
    <mergeCell ref="B6:C6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Malisheva</dc:creator>
  <cp:lastModifiedBy>1</cp:lastModifiedBy>
  <cp:lastPrinted>2020-11-12T10:49:48Z</cp:lastPrinted>
  <dcterms:created xsi:type="dcterms:W3CDTF">2020-10-31T08:14:05Z</dcterms:created>
  <dcterms:modified xsi:type="dcterms:W3CDTF">2021-12-14T10:44:43Z</dcterms:modified>
</cp:coreProperties>
</file>